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abushe\Desktop\CML Calculator\13 Calculator\"/>
    </mc:Choice>
  </mc:AlternateContent>
  <bookViews>
    <workbookView xWindow="0" yWindow="50" windowWidth="20100" windowHeight="9790"/>
  </bookViews>
  <sheets>
    <sheet name="Calculating Resources (2)" sheetId="2" r:id="rId1"/>
  </sheets>
  <calcPr calcId="162913"/>
</workbook>
</file>

<file path=xl/calcChain.xml><?xml version="1.0" encoding="utf-8"?>
<calcChain xmlns="http://schemas.openxmlformats.org/spreadsheetml/2006/main">
  <c r="E11" i="2" l="1"/>
  <c r="E9" i="2"/>
  <c r="G18" i="2" l="1"/>
  <c r="F11" i="2" s="1"/>
  <c r="E17" i="2"/>
  <c r="E16" i="2"/>
  <c r="E15" i="2"/>
  <c r="E14" i="2"/>
  <c r="E13" i="2"/>
  <c r="E12" i="2"/>
  <c r="E10" i="2"/>
  <c r="E8" i="2"/>
  <c r="E7" i="2"/>
  <c r="E6" i="2"/>
  <c r="E5" i="2"/>
  <c r="F9" i="2" l="1"/>
  <c r="F17" i="2"/>
  <c r="F13" i="2"/>
  <c r="F16" i="2"/>
  <c r="F10" i="2"/>
  <c r="F14" i="2"/>
  <c r="F15" i="2"/>
  <c r="F6" i="2"/>
  <c r="F8" i="2"/>
  <c r="F5" i="2"/>
  <c r="E18" i="2"/>
  <c r="E21" i="2" s="1"/>
  <c r="F12" i="2"/>
  <c r="F7" i="2"/>
  <c r="E22" i="2" l="1"/>
  <c r="B24" i="2"/>
  <c r="G21" i="2" l="1"/>
  <c r="B25" i="2"/>
  <c r="G22" i="2"/>
</calcChain>
</file>

<file path=xl/sharedStrings.xml><?xml version="1.0" encoding="utf-8"?>
<sst xmlns="http://schemas.openxmlformats.org/spreadsheetml/2006/main" count="27" uniqueCount="27">
  <si>
    <t>Images / Flavor</t>
  </si>
  <si>
    <t>Assigned vCPU</t>
  </si>
  <si>
    <t>IOSv</t>
  </si>
  <si>
    <t>IOSvL2</t>
  </si>
  <si>
    <t>CSR1000v</t>
  </si>
  <si>
    <t>IOS XRv</t>
  </si>
  <si>
    <t>ASAv</t>
  </si>
  <si>
    <t>Server - tiny (default)</t>
  </si>
  <si>
    <t>Server - small</t>
  </si>
  <si>
    <t>Server - medium</t>
  </si>
  <si>
    <t>Server - large</t>
  </si>
  <si>
    <t>Server - xlarge</t>
  </si>
  <si>
    <t xml:space="preserve">Enter  # Nodes </t>
  </si>
  <si>
    <t xml:space="preserve"> # Cores Needed</t>
  </si>
  <si>
    <t>vMemory (MB)</t>
  </si>
  <si>
    <t>Memory Needed (MB)</t>
  </si>
  <si>
    <t>NX-OSv</t>
  </si>
  <si>
    <t>Instructions:</t>
  </si>
  <si>
    <t>Physical Server - CML Requirement</t>
  </si>
  <si>
    <t>IOS XRV - 9000</t>
  </si>
  <si>
    <t>NX-OSv 9000</t>
  </si>
  <si>
    <t xml:space="preserve">Physical Memory Required (GB)   </t>
  </si>
  <si>
    <t xml:space="preserve">Physical Cores Required   </t>
  </si>
  <si>
    <t>1. Enter the number of nodes of each type you want to simulate in column G (Yellow).</t>
  </si>
  <si>
    <t>Cisco Modeling Labs 1.3 Resource Calculator</t>
  </si>
  <si>
    <t>2. Physical CML server resources required are shown in G21 and G22 under CML Requirement.</t>
  </si>
  <si>
    <t>3. Remember results are resources needed by CML, must add allowance for host OS and applications.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</si>
</sst>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1" fontId="8" fillId="4" borderId="7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3" fillId="2" borderId="2" xfId="1" applyFont="1" applyBorder="1" applyAlignment="1" applyProtection="1">
      <alignment horizontal="center"/>
      <protection hidden="1"/>
    </xf>
    <xf numFmtId="0" fontId="3" fillId="2" borderId="3" xfId="1" applyFont="1" applyBorder="1" applyAlignment="1" applyProtection="1">
      <alignment horizontal="center"/>
      <protection hidden="1"/>
    </xf>
    <xf numFmtId="0" fontId="3" fillId="2" borderId="5" xfId="1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7" zoomScale="85" zoomScaleNormal="85" workbookViewId="0">
      <selection activeCell="J22" sqref="J22"/>
    </sheetView>
  </sheetViews>
  <sheetFormatPr defaultColWidth="8.90625" defaultRowHeight="14.5" x14ac:dyDescent="0.35"/>
  <cols>
    <col min="1" max="1" width="8.90625" style="1"/>
    <col min="2" max="2" width="33.26953125" style="1" customWidth="1"/>
    <col min="3" max="3" width="14.08984375" style="1" hidden="1" customWidth="1"/>
    <col min="4" max="4" width="11.81640625" style="1" hidden="1" customWidth="1"/>
    <col min="5" max="6" width="11.81640625" style="2" hidden="1" customWidth="1"/>
    <col min="7" max="7" width="23.90625" style="3" customWidth="1"/>
    <col min="8" max="16384" width="8.90625" style="1"/>
  </cols>
  <sheetData>
    <row r="1" spans="1:12" x14ac:dyDescent="0.35">
      <c r="A1" s="14"/>
      <c r="B1" s="14"/>
      <c r="C1" s="14"/>
      <c r="D1" s="14"/>
      <c r="E1" s="30"/>
      <c r="F1" s="30"/>
      <c r="G1" s="20"/>
    </row>
    <row r="2" spans="1:12" ht="20" customHeight="1" x14ac:dyDescent="0.35">
      <c r="A2" s="14"/>
      <c r="B2" s="14"/>
      <c r="C2" s="14"/>
      <c r="D2" s="14"/>
      <c r="G2" s="20"/>
      <c r="H2" s="14"/>
    </row>
    <row r="3" spans="1:12" ht="23.5" customHeight="1" x14ac:dyDescent="0.35">
      <c r="A3" s="14"/>
      <c r="B3" s="37" t="s">
        <v>24</v>
      </c>
      <c r="C3" s="37"/>
      <c r="D3" s="37"/>
      <c r="E3" s="37"/>
      <c r="F3" s="37"/>
      <c r="G3" s="37"/>
      <c r="H3" s="14"/>
    </row>
    <row r="4" spans="1:12" ht="47.4" customHeight="1" x14ac:dyDescent="0.35">
      <c r="A4" s="14"/>
      <c r="B4" s="15" t="s">
        <v>0</v>
      </c>
      <c r="C4" s="15" t="s">
        <v>14</v>
      </c>
      <c r="D4" s="16" t="s">
        <v>1</v>
      </c>
      <c r="E4" s="6" t="s">
        <v>15</v>
      </c>
      <c r="F4" s="6" t="s">
        <v>13</v>
      </c>
      <c r="G4" s="29" t="s">
        <v>12</v>
      </c>
      <c r="H4" s="14"/>
    </row>
    <row r="5" spans="1:12" ht="15" customHeight="1" x14ac:dyDescent="0.35">
      <c r="A5" s="14"/>
      <c r="B5" s="17" t="s">
        <v>2</v>
      </c>
      <c r="C5" s="18">
        <v>512</v>
      </c>
      <c r="D5" s="19">
        <v>1</v>
      </c>
      <c r="E5" s="7">
        <f>C5*G5</f>
        <v>0</v>
      </c>
      <c r="F5" s="8">
        <f>IF($G$18&gt;=50,G5*D5/2,G5*D5/3)</f>
        <v>0</v>
      </c>
      <c r="G5" s="4">
        <v>0</v>
      </c>
      <c r="H5" s="14"/>
    </row>
    <row r="6" spans="1:12" ht="15" customHeight="1" x14ac:dyDescent="0.35">
      <c r="A6" s="14"/>
      <c r="B6" s="17" t="s">
        <v>3</v>
      </c>
      <c r="C6" s="18">
        <v>768</v>
      </c>
      <c r="D6" s="19">
        <v>1</v>
      </c>
      <c r="E6" s="7">
        <f t="shared" ref="E6:E17" si="0">C6*G6</f>
        <v>0</v>
      </c>
      <c r="F6" s="8">
        <f>IF($G$18&gt;=50,G6*D6/2,G6*D6/3)</f>
        <v>0</v>
      </c>
      <c r="G6" s="4">
        <v>0</v>
      </c>
      <c r="H6" s="14"/>
    </row>
    <row r="7" spans="1:12" ht="15" customHeight="1" x14ac:dyDescent="0.35">
      <c r="A7" s="14"/>
      <c r="B7" s="17" t="s">
        <v>4</v>
      </c>
      <c r="C7" s="18">
        <v>3072</v>
      </c>
      <c r="D7" s="19">
        <v>1</v>
      </c>
      <c r="E7" s="7">
        <f t="shared" si="0"/>
        <v>0</v>
      </c>
      <c r="F7" s="8">
        <f>IF($G$18&gt;=50,G7*D7/2,G7*D7/3)</f>
        <v>0</v>
      </c>
      <c r="G7" s="4">
        <v>0</v>
      </c>
      <c r="H7" s="14"/>
      <c r="L7" s="10"/>
    </row>
    <row r="8" spans="1:12" ht="15" customHeight="1" x14ac:dyDescent="0.35">
      <c r="A8" s="14"/>
      <c r="B8" s="17" t="s">
        <v>5</v>
      </c>
      <c r="C8" s="18">
        <v>3072</v>
      </c>
      <c r="D8" s="19">
        <v>1</v>
      </c>
      <c r="E8" s="7">
        <f t="shared" si="0"/>
        <v>0</v>
      </c>
      <c r="F8" s="8">
        <f>IF($G$18&gt;=50,G8*D8/2,G8*D8/3)</f>
        <v>0</v>
      </c>
      <c r="G8" s="4">
        <v>0</v>
      </c>
      <c r="H8" s="14"/>
    </row>
    <row r="9" spans="1:12" ht="15" customHeight="1" x14ac:dyDescent="0.35">
      <c r="A9" s="14"/>
      <c r="B9" s="17" t="s">
        <v>19</v>
      </c>
      <c r="C9" s="18">
        <v>16384</v>
      </c>
      <c r="D9" s="19">
        <v>4</v>
      </c>
      <c r="E9" s="7">
        <f t="shared" si="0"/>
        <v>0</v>
      </c>
      <c r="F9" s="8">
        <f>IF($G$18&gt;=50,G9*D9,G9*D9/2)</f>
        <v>0</v>
      </c>
      <c r="G9" s="4">
        <v>0</v>
      </c>
      <c r="H9" s="14"/>
    </row>
    <row r="10" spans="1:12" ht="15" customHeight="1" x14ac:dyDescent="0.35">
      <c r="A10" s="14"/>
      <c r="B10" s="17" t="s">
        <v>16</v>
      </c>
      <c r="C10" s="18">
        <v>3072</v>
      </c>
      <c r="D10" s="19">
        <v>1</v>
      </c>
      <c r="E10" s="7">
        <f t="shared" si="0"/>
        <v>0</v>
      </c>
      <c r="F10" s="8">
        <f>IF($G$18&gt;=50,G10*D10/2,G10*D10/3)</f>
        <v>0</v>
      </c>
      <c r="G10" s="4">
        <v>0</v>
      </c>
      <c r="H10" s="14"/>
    </row>
    <row r="11" spans="1:12" ht="15" customHeight="1" x14ac:dyDescent="0.35">
      <c r="A11" s="14"/>
      <c r="B11" s="17" t="s">
        <v>20</v>
      </c>
      <c r="C11" s="18">
        <v>8192</v>
      </c>
      <c r="D11" s="19">
        <v>3</v>
      </c>
      <c r="E11" s="7">
        <f t="shared" si="0"/>
        <v>0</v>
      </c>
      <c r="F11" s="8">
        <f>IF($G$18&gt;=50,G11*D11,G11*D11/2)</f>
        <v>0</v>
      </c>
      <c r="G11" s="4">
        <v>0</v>
      </c>
      <c r="H11" s="14"/>
    </row>
    <row r="12" spans="1:12" ht="15" customHeight="1" x14ac:dyDescent="0.35">
      <c r="A12" s="14"/>
      <c r="B12" s="17" t="s">
        <v>6</v>
      </c>
      <c r="C12" s="18">
        <v>2048</v>
      </c>
      <c r="D12" s="19">
        <v>1</v>
      </c>
      <c r="E12" s="7">
        <f t="shared" si="0"/>
        <v>0</v>
      </c>
      <c r="F12" s="8">
        <f t="shared" ref="F12:F17" si="1">IF($G$18&gt;=50,G12*D12/2,G12*D12/3)</f>
        <v>0</v>
      </c>
      <c r="G12" s="4">
        <v>0</v>
      </c>
      <c r="H12" s="14"/>
    </row>
    <row r="13" spans="1:12" ht="15" customHeight="1" x14ac:dyDescent="0.35">
      <c r="A13" s="14"/>
      <c r="B13" s="17" t="s">
        <v>7</v>
      </c>
      <c r="C13" s="18">
        <v>512</v>
      </c>
      <c r="D13" s="19">
        <v>1</v>
      </c>
      <c r="E13" s="7">
        <f t="shared" si="0"/>
        <v>0</v>
      </c>
      <c r="F13" s="8">
        <f t="shared" si="1"/>
        <v>0</v>
      </c>
      <c r="G13" s="4">
        <v>0</v>
      </c>
      <c r="H13" s="14"/>
    </row>
    <row r="14" spans="1:12" ht="15" customHeight="1" x14ac:dyDescent="0.35">
      <c r="A14" s="14"/>
      <c r="B14" s="17" t="s">
        <v>8</v>
      </c>
      <c r="C14" s="18">
        <v>2048</v>
      </c>
      <c r="D14" s="19">
        <v>1</v>
      </c>
      <c r="E14" s="7">
        <f t="shared" si="0"/>
        <v>0</v>
      </c>
      <c r="F14" s="8">
        <f t="shared" si="1"/>
        <v>0</v>
      </c>
      <c r="G14" s="4">
        <v>0</v>
      </c>
      <c r="H14" s="14"/>
    </row>
    <row r="15" spans="1:12" ht="15" customHeight="1" x14ac:dyDescent="0.35">
      <c r="A15" s="14"/>
      <c r="B15" s="17" t="s">
        <v>9</v>
      </c>
      <c r="C15" s="18">
        <v>4096</v>
      </c>
      <c r="D15" s="19">
        <v>2</v>
      </c>
      <c r="E15" s="7">
        <f t="shared" si="0"/>
        <v>0</v>
      </c>
      <c r="F15" s="8">
        <f t="shared" si="1"/>
        <v>0</v>
      </c>
      <c r="G15" s="4">
        <v>0</v>
      </c>
      <c r="H15" s="14"/>
    </row>
    <row r="16" spans="1:12" ht="15" customHeight="1" x14ac:dyDescent="0.35">
      <c r="A16" s="14"/>
      <c r="B16" s="17" t="s">
        <v>10</v>
      </c>
      <c r="C16" s="18">
        <v>8192</v>
      </c>
      <c r="D16" s="19">
        <v>4</v>
      </c>
      <c r="E16" s="7">
        <f t="shared" si="0"/>
        <v>0</v>
      </c>
      <c r="F16" s="8">
        <f t="shared" si="1"/>
        <v>0</v>
      </c>
      <c r="G16" s="4">
        <v>0</v>
      </c>
      <c r="H16" s="14"/>
    </row>
    <row r="17" spans="1:19" ht="15" customHeight="1" x14ac:dyDescent="0.35">
      <c r="A17" s="14"/>
      <c r="B17" s="17" t="s">
        <v>11</v>
      </c>
      <c r="C17" s="18">
        <v>16384</v>
      </c>
      <c r="D17" s="19">
        <v>8</v>
      </c>
      <c r="E17" s="7">
        <f t="shared" si="0"/>
        <v>0</v>
      </c>
      <c r="F17" s="8">
        <f t="shared" si="1"/>
        <v>0</v>
      </c>
      <c r="G17" s="4">
        <v>0</v>
      </c>
      <c r="H17" s="14"/>
    </row>
    <row r="18" spans="1:19" x14ac:dyDescent="0.35">
      <c r="A18" s="14"/>
      <c r="B18" s="14"/>
      <c r="C18" s="14"/>
      <c r="D18" s="14"/>
      <c r="E18" s="9">
        <f>SUM(E5:E17)</f>
        <v>0</v>
      </c>
      <c r="G18" s="21">
        <f>SUM(G5:G17)</f>
        <v>0</v>
      </c>
      <c r="H18" s="14"/>
    </row>
    <row r="19" spans="1:19" x14ac:dyDescent="0.35">
      <c r="A19" s="14"/>
      <c r="B19" s="14"/>
      <c r="C19" s="14"/>
      <c r="D19" s="14"/>
      <c r="G19" s="20"/>
      <c r="H19" s="14"/>
    </row>
    <row r="20" spans="1:19" s="5" customFormat="1" ht="15" customHeight="1" thickBot="1" x14ac:dyDescent="0.4">
      <c r="A20" s="22"/>
      <c r="B20" s="34" t="s">
        <v>18</v>
      </c>
      <c r="C20" s="35"/>
      <c r="D20" s="35"/>
      <c r="E20" s="35"/>
      <c r="F20" s="35"/>
      <c r="G20" s="36"/>
      <c r="H20" s="14"/>
      <c r="I20" s="11"/>
      <c r="J20" s="11"/>
      <c r="K20" s="11"/>
      <c r="L20" s="11"/>
      <c r="M20" s="11"/>
      <c r="N20" s="11"/>
      <c r="O20" s="11"/>
      <c r="S20" s="12"/>
    </row>
    <row r="21" spans="1:19" ht="15" customHeight="1" x14ac:dyDescent="0.35">
      <c r="A21" s="14"/>
      <c r="B21" s="23" t="s">
        <v>21</v>
      </c>
      <c r="C21" s="24"/>
      <c r="D21" s="25"/>
      <c r="E21" s="33">
        <f>E18</f>
        <v>0</v>
      </c>
      <c r="G21" s="31">
        <f>IF(E21=0,0,IF(E21&lt;16000,ROUNDUP(16000/1024,0),ROUNDUP(E21/1024,0)))</f>
        <v>0</v>
      </c>
      <c r="H21" s="14"/>
    </row>
    <row r="22" spans="1:19" ht="15" customHeight="1" thickBot="1" x14ac:dyDescent="0.4">
      <c r="A22" s="14"/>
      <c r="B22" s="23" t="s">
        <v>22</v>
      </c>
      <c r="C22" s="24"/>
      <c r="D22" s="25"/>
      <c r="E22" s="13">
        <f>ROUNDUP(SUM(F5:F17),0)</f>
        <v>0</v>
      </c>
      <c r="G22" s="32">
        <f>IF(E22=0,0,IF(E22&lt;=4,4,IF(E22&gt;4,E22)))</f>
        <v>0</v>
      </c>
      <c r="H22" s="14"/>
    </row>
    <row r="23" spans="1:19" x14ac:dyDescent="0.35">
      <c r="A23" s="14"/>
      <c r="B23" s="14"/>
      <c r="C23" s="14"/>
      <c r="D23" s="14"/>
      <c r="G23" s="20"/>
      <c r="H23" s="14"/>
    </row>
    <row r="24" spans="1:19" x14ac:dyDescent="0.35">
      <c r="A24" s="14"/>
      <c r="B24" s="27" t="str">
        <f>IF(AND(E21&gt;=0,E21&lt;=15999)," Minimum CML Memory Requirement is:  16 GB ", IF(E21&gt;=16000, " "))</f>
        <v xml:space="preserve"> Minimum CML Memory Requirement is:  16 GB </v>
      </c>
      <c r="C24" s="26"/>
      <c r="D24" s="26"/>
      <c r="G24" s="20"/>
      <c r="H24" s="14"/>
    </row>
    <row r="25" spans="1:19" x14ac:dyDescent="0.35">
      <c r="A25" s="14"/>
      <c r="B25" s="27" t="str">
        <f>IF(AND(E22&gt;=0,E22&lt;=3), " Minimum CML CPU  Requirement is:         4  Cores", IF(E21&gt;=4, ""))</f>
        <v xml:space="preserve"> Minimum CML CPU  Requirement is:         4  Cores</v>
      </c>
      <c r="C25" s="14"/>
      <c r="D25" s="14"/>
      <c r="G25" s="20"/>
      <c r="H25" s="14"/>
    </row>
    <row r="26" spans="1:19" x14ac:dyDescent="0.35">
      <c r="A26" s="14"/>
      <c r="B26" s="14"/>
      <c r="C26" s="14"/>
      <c r="D26" s="14"/>
      <c r="G26" s="20"/>
      <c r="H26" s="14"/>
      <c r="I26" s="14"/>
      <c r="J26" s="14"/>
    </row>
    <row r="27" spans="1:19" x14ac:dyDescent="0.35">
      <c r="A27" s="14"/>
      <c r="B27" s="14"/>
      <c r="C27" s="14"/>
      <c r="D27" s="14"/>
      <c r="G27" s="20"/>
      <c r="H27" s="14"/>
      <c r="I27" s="14"/>
      <c r="J27" s="14"/>
    </row>
    <row r="28" spans="1:19" x14ac:dyDescent="0.35">
      <c r="A28" s="14"/>
      <c r="B28" s="28" t="s">
        <v>17</v>
      </c>
      <c r="C28" s="14"/>
      <c r="D28" s="14"/>
      <c r="G28" s="20"/>
      <c r="H28" s="14"/>
      <c r="I28" s="14"/>
      <c r="J28" s="14"/>
    </row>
    <row r="29" spans="1:19" ht="16" customHeight="1" x14ac:dyDescent="0.35">
      <c r="A29" s="14"/>
      <c r="B29" s="14" t="s">
        <v>23</v>
      </c>
      <c r="C29" s="14"/>
      <c r="D29" s="14"/>
      <c r="G29" s="20"/>
      <c r="H29" s="14"/>
      <c r="I29" s="14"/>
      <c r="J29" s="14"/>
    </row>
    <row r="30" spans="1:19" ht="16" customHeight="1" x14ac:dyDescent="0.35">
      <c r="A30" s="14"/>
      <c r="B30" s="14" t="s">
        <v>25</v>
      </c>
      <c r="C30" s="14"/>
      <c r="D30" s="14"/>
      <c r="G30" s="20"/>
      <c r="H30" s="14"/>
      <c r="I30" s="14"/>
      <c r="J30" s="14"/>
    </row>
    <row r="31" spans="1:19" ht="16" customHeight="1" x14ac:dyDescent="0.35">
      <c r="A31" s="14"/>
      <c r="B31" s="28" t="s">
        <v>26</v>
      </c>
      <c r="C31" s="14"/>
      <c r="D31" s="14"/>
      <c r="G31" s="20"/>
      <c r="H31" s="14"/>
      <c r="I31" s="14"/>
      <c r="J31" s="14"/>
    </row>
  </sheetData>
  <sheetProtection algorithmName="SHA-512" hashValue="uefEzDKfc90xbBExYlTLVIyHlgGW5EstMvmkVyXWOf4fMLN7eelQvgmfYzsmqm9CtUGt/cVG+hPTgGXpWOW0KA==" saltValue="I69brhVaRRBdUeJP9s3JlQ==" spinCount="100000" sheet="1" selectLockedCells="1"/>
  <mergeCells count="2">
    <mergeCell ref="B20:G20"/>
    <mergeCell ref="B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Calculating Resources (2)</vt:lpstr>
    </vt:vector>
  </TitlesOfParts>
  <Company>Cisco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Nour Abu Sheikh</dc:creator>
  <cp:lastModifiedBy>Nour Abu Sheikh</cp:lastModifiedBy>
  <dcterms:created xsi:type="dcterms:W3CDTF">2015-10-27T22:36:13Z</dcterms:created>
  <dcterms:modified xsi:type="dcterms:W3CDTF">2017-08-04T05:23:35Z</dcterms:modified>
</cp:coreProperties>
</file>